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436" yWindow="65356" windowWidth="28640" windowHeight="15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<sst xmlns="http://schemas.openxmlformats.org/spreadsheetml/2006/main" count="75" uniqueCount="68">
  <si>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You fill in the GREEN values for the vantage point you want to design for.</t>
  </si>
  <si>
    <t>shown in RED</t>
  </si>
  <si>
    <t>This spreadsheet will take the information you provide - and calculate its Vertical Adjustment Factor</t>
  </si>
  <si>
    <t>Below the numbers is an illustration of what this spreadsheet is calculating</t>
  </si>
  <si>
    <t>This spreadsheet makes it easy to calculate how much a Designed In Side View profile for a turning</t>
  </si>
  <si>
    <t xml:space="preserve">needs to be stretched vertically so that when the adjusted designed piece is viewed from a normal </t>
  </si>
  <si>
    <t>eye height, and from 2 to 3 feet away, what you will SEE will be very much like the SIDE VIEW</t>
  </si>
  <si>
    <t>of your Original Design.</t>
  </si>
  <si>
    <t>Enter your eye height (He), the height off the floor the piece is sitting (Hp), the horizontal disitance</t>
  </si>
  <si>
    <t>between your eye and the vertical centerline of the piece (Do) and the height of your original design (Ho)</t>
  </si>
  <si>
    <t>Radian/Degree</t>
  </si>
  <si>
    <t>Degrees/Radian</t>
  </si>
  <si>
    <t>Line CD/Cosine(d)</t>
  </si>
  <si>
    <t>= (HO/2)/Cos(d)</t>
  </si>
  <si>
    <t>Cos[c]</t>
  </si>
  <si>
    <t>=/_b - /_c - /_e</t>
  </si>
  <si>
    <t>Line GH =</t>
  </si>
  <si>
    <t>Line CG =</t>
  </si>
  <si>
    <t>Line FG =</t>
  </si>
  <si>
    <t>Line CF =</t>
  </si>
  <si>
    <t>= 90 - /_a - /_c</t>
  </si>
  <si>
    <t>inches</t>
  </si>
  <si>
    <t>inches</t>
  </si>
  <si>
    <t>Line AB - Line GH</t>
  </si>
  <si>
    <t>Line CF + Line CG</t>
  </si>
  <si>
    <t>Line CG =</t>
  </si>
  <si>
    <t>Line CF</t>
  </si>
  <si>
    <t>+ Line FG</t>
  </si>
  <si>
    <t>= Line CG / Line CH</t>
  </si>
  <si>
    <t>= Line CG / Ho</t>
  </si>
  <si>
    <t>VERTICAL</t>
  </si>
  <si>
    <t>ADJUSTMENT</t>
  </si>
  <si>
    <t>FACTOR</t>
  </si>
  <si>
    <t>degrees</t>
  </si>
  <si>
    <t>Line AC =</t>
  </si>
  <si>
    <t>Line AD =</t>
  </si>
  <si>
    <t>=90 -Angle(f)</t>
  </si>
  <si>
    <t>Line GH =</t>
  </si>
  <si>
    <t>Do /Tan(h)</t>
  </si>
  <si>
    <t>Line FG =</t>
  </si>
  <si>
    <t xml:space="preserve">Line HC-LineCF-Line HG </t>
  </si>
  <si>
    <t>=(He-Hp)-Line CF - Line HG</t>
  </si>
  <si>
    <t>Line AC x</t>
  </si>
  <si>
    <t>degrees</t>
  </si>
  <si>
    <t>= /_d -  /_a</t>
  </si>
  <si>
    <t>Atan(Do/(He-Hp)</t>
  </si>
  <si>
    <t>radians</t>
  </si>
  <si>
    <t>degrees</t>
  </si>
  <si>
    <t>Sqrt[(He-Hp)^2</t>
  </si>
  <si>
    <t xml:space="preserve"> + Do^2 ]</t>
  </si>
  <si>
    <t>degrees</t>
  </si>
  <si>
    <t>radians</t>
  </si>
  <si>
    <t>- Line CF</t>
  </si>
  <si>
    <t>90-Angle(a)</t>
  </si>
  <si>
    <t>degrees)</t>
  </si>
  <si>
    <t>ArcSin(Ho/2) / Line AC</t>
  </si>
  <si>
    <t>Angle(a) = BAC</t>
  </si>
  <si>
    <t>Angle(b)= HAC</t>
  </si>
  <si>
    <t>Angle(c) = CAD</t>
  </si>
  <si>
    <t>Angle(d) = ACD</t>
  </si>
  <si>
    <t>Angle(e) = DCF</t>
  </si>
  <si>
    <t>Angle(f) = GAH</t>
  </si>
  <si>
    <t>Angle(g) =  DEG</t>
  </si>
  <si>
    <t>Tan(f) x Line AH</t>
  </si>
  <si>
    <t>He</t>
  </si>
  <si>
    <t>Hp</t>
  </si>
  <si>
    <t>Ho</t>
  </si>
  <si>
    <t>Do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</si>
</sst>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"/>
    <numFmt numFmtId="167" formatCode="0.00%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b/>
      <sz val="10"/>
      <color indexed="10"/>
      <name val="Verdana"/>
      <family val="0"/>
    </font>
    <font>
      <b/>
      <sz val="10"/>
      <color indexed="53"/>
      <name val="Verdana"/>
      <family val="0"/>
    </font>
    <font>
      <sz val="10"/>
      <color indexed="53"/>
      <name val="Verdana"/>
      <family val="0"/>
    </font>
    <font>
      <b/>
      <sz val="14"/>
      <color indexed="53"/>
      <name val="Verdana"/>
      <family val="0"/>
    </font>
    <font>
      <b/>
      <sz val="12"/>
      <color indexed="57"/>
      <name val="Verdana"/>
      <family val="0"/>
    </font>
    <font>
      <b/>
      <sz val="14"/>
      <color indexed="10"/>
      <name val="Verdana"/>
      <family val="0"/>
    </font>
    <font>
      <b/>
      <sz val="16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 quotePrefix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2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0" fontId="1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 quotePrefix="1">
      <alignment horizontal="left"/>
    </xf>
    <xf numFmtId="2" fontId="12" fillId="0" borderId="8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7" xfId="0" applyBorder="1" applyAlignment="1" quotePrefix="1">
      <alignment/>
    </xf>
    <xf numFmtId="0" fontId="0" fillId="0" borderId="7" xfId="0" applyBorder="1" applyAlignment="1">
      <alignment horizontal="center"/>
    </xf>
    <xf numFmtId="165" fontId="9" fillId="0" borderId="9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152400</xdr:rowOff>
    </xdr:from>
    <xdr:to>
      <xdr:col>50</xdr:col>
      <xdr:colOff>590550</xdr:colOff>
      <xdr:row>65</xdr:row>
      <xdr:rowOff>28575</xdr:rowOff>
    </xdr:to>
    <xdr:pic>
      <xdr:nvPicPr>
        <xdr:cNvPr id="1" name="Picture 1" descr="FinalVertAdjCalcsIllustX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7296150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workbookViewId="0" topLeftCell="A1">
      <selection activeCell="AZ16" sqref="AZ16"/>
    </sheetView>
  </sheetViews>
  <sheetFormatPr defaultColWidth="11.00390625" defaultRowHeight="12.75"/>
  <cols>
    <col min="1" max="1" width="11.75390625" style="0" customWidth="1"/>
    <col min="2" max="2" width="6.625" style="0" customWidth="1"/>
    <col min="3" max="3" width="5.875" style="0" customWidth="1"/>
    <col min="4" max="5" width="4.25390625" style="0" customWidth="1"/>
    <col min="6" max="6" width="2.125" style="0" customWidth="1"/>
    <col min="7" max="7" width="7.875" style="0" hidden="1" customWidth="1"/>
    <col min="8" max="8" width="7.125" style="0" hidden="1" customWidth="1"/>
    <col min="9" max="9" width="0.875" style="0" hidden="1" customWidth="1"/>
    <col min="10" max="10" width="13.25390625" style="0" hidden="1" customWidth="1"/>
    <col min="11" max="11" width="0.875" style="0" hidden="1" customWidth="1"/>
    <col min="12" max="12" width="12.375" style="0" hidden="1" customWidth="1"/>
    <col min="13" max="13" width="0.875" style="0" hidden="1" customWidth="1"/>
    <col min="14" max="14" width="9.00390625" style="0" hidden="1" customWidth="1"/>
    <col min="15" max="15" width="8.75390625" style="0" hidden="1" customWidth="1"/>
    <col min="16" max="16" width="0.6171875" style="0" hidden="1" customWidth="1"/>
    <col min="17" max="17" width="7.625" style="0" hidden="1" customWidth="1"/>
    <col min="18" max="18" width="6.875" style="0" hidden="1" customWidth="1"/>
    <col min="19" max="19" width="1.00390625" style="0" hidden="1" customWidth="1"/>
    <col min="20" max="20" width="8.00390625" style="0" hidden="1" customWidth="1"/>
    <col min="21" max="21" width="6.875" style="0" hidden="1" customWidth="1"/>
    <col min="22" max="22" width="1.00390625" style="0" hidden="1" customWidth="1"/>
    <col min="23" max="23" width="14.125" style="0" hidden="1" customWidth="1"/>
    <col min="24" max="24" width="1.00390625" style="0" hidden="1" customWidth="1"/>
    <col min="25" max="25" width="9.375" style="0" hidden="1" customWidth="1"/>
    <col min="26" max="26" width="0.6171875" style="0" hidden="1" customWidth="1"/>
    <col min="27" max="27" width="6.25390625" style="0" hidden="1" customWidth="1"/>
    <col min="28" max="28" width="7.00390625" style="0" hidden="1" customWidth="1"/>
    <col min="29" max="29" width="0.6171875" style="0" hidden="1" customWidth="1"/>
    <col min="30" max="30" width="7.00390625" style="0" hidden="1" customWidth="1"/>
    <col min="31" max="31" width="7.25390625" style="0" hidden="1" customWidth="1"/>
    <col min="32" max="32" width="12.625" style="0" hidden="1" customWidth="1"/>
    <col min="33" max="33" width="0.6171875" style="0" hidden="1" customWidth="1"/>
    <col min="34" max="34" width="9.00390625" style="0" hidden="1" customWidth="1"/>
    <col min="35" max="35" width="1.25" style="0" hidden="1" customWidth="1"/>
    <col min="36" max="36" width="11.125" style="0" hidden="1" customWidth="1"/>
    <col min="37" max="37" width="10.75390625" style="0" hidden="1" customWidth="1"/>
    <col min="38" max="38" width="1.12109375" style="0" hidden="1" customWidth="1"/>
    <col min="39" max="39" width="9.625" style="0" hidden="1" customWidth="1"/>
    <col min="40" max="40" width="1.12109375" style="0" hidden="1" customWidth="1"/>
    <col min="41" max="41" width="14.00390625" style="0" hidden="1" customWidth="1"/>
    <col min="42" max="42" width="0.875" style="0" hidden="1" customWidth="1"/>
    <col min="43" max="43" width="14.125" style="0" hidden="1" customWidth="1"/>
    <col min="44" max="44" width="1.875" style="0" hidden="1" customWidth="1"/>
    <col min="45" max="45" width="7.75390625" style="0" customWidth="1"/>
    <col min="46" max="46" width="8.00390625" style="0" customWidth="1"/>
    <col min="47" max="47" width="4.3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6" ht="15.75">
      <c r="A6" s="54" t="s">
        <v>0</v>
      </c>
    </row>
    <row r="8" spans="1:17" ht="12.75">
      <c r="A8" t="s">
        <v>8</v>
      </c>
      <c r="Q8" s="25"/>
    </row>
    <row r="9" spans="1:17" ht="12.75">
      <c r="A9" t="s">
        <v>9</v>
      </c>
      <c r="Q9" s="43"/>
    </row>
    <row r="10" ht="12.75">
      <c r="Q10" s="43"/>
    </row>
    <row r="11" spans="1:17" ht="12.75">
      <c r="A11" s="8" t="s">
        <v>2</v>
      </c>
      <c r="Q11" s="43"/>
    </row>
    <row r="12" spans="1:17" ht="12.75">
      <c r="A12" s="8" t="s">
        <v>1</v>
      </c>
      <c r="Q12" s="43"/>
    </row>
    <row r="13" spans="1:17" ht="12.75">
      <c r="A13" s="8"/>
      <c r="Q13" s="43"/>
    </row>
    <row r="14" spans="1:17" ht="12.75">
      <c r="A14" s="55" t="s">
        <v>3</v>
      </c>
      <c r="Q14" s="43"/>
    </row>
    <row r="15" spans="1:17" ht="12.75">
      <c r="A15" s="8"/>
      <c r="Q15" s="43"/>
    </row>
    <row r="17" spans="2:17" ht="12.75">
      <c r="B17" s="44">
        <f>2*PI()/360</f>
        <v>0.017453292519943295</v>
      </c>
      <c r="C17" s="3"/>
      <c r="D17" t="s">
        <v>10</v>
      </c>
      <c r="Q17" s="24"/>
    </row>
    <row r="18" spans="2:46" ht="12.75">
      <c r="B18" s="4">
        <f>360/(2*PI())</f>
        <v>57.29577951308232</v>
      </c>
      <c r="C18" s="5"/>
      <c r="D18" s="6" t="s">
        <v>11</v>
      </c>
      <c r="E18" s="6"/>
      <c r="AS18" s="12" t="s">
        <v>30</v>
      </c>
      <c r="AT18" s="13"/>
    </row>
    <row r="19" spans="20:46" ht="18">
      <c r="T19" s="8"/>
      <c r="AO19" s="50" t="s">
        <v>18</v>
      </c>
      <c r="AS19" s="14" t="s">
        <v>31</v>
      </c>
      <c r="AT19" s="15"/>
    </row>
    <row r="20" spans="3:46" ht="19.5">
      <c r="C20" s="26"/>
      <c r="G20" s="5" t="s">
        <v>56</v>
      </c>
      <c r="H20" s="3"/>
      <c r="J20" s="6" t="s">
        <v>57</v>
      </c>
      <c r="L20" s="6" t="s">
        <v>34</v>
      </c>
      <c r="N20" s="6" t="s">
        <v>58</v>
      </c>
      <c r="Q20" s="6" t="s">
        <v>59</v>
      </c>
      <c r="T20" s="6" t="s">
        <v>60</v>
      </c>
      <c r="W20" s="46" t="s">
        <v>19</v>
      </c>
      <c r="Y20" s="6" t="s">
        <v>35</v>
      </c>
      <c r="AA20" s="6" t="s">
        <v>61</v>
      </c>
      <c r="AD20" s="6" t="s">
        <v>62</v>
      </c>
      <c r="AF20" s="45" t="s">
        <v>16</v>
      </c>
      <c r="AH20" t="s">
        <v>37</v>
      </c>
      <c r="AJ20" s="3" t="s">
        <v>39</v>
      </c>
      <c r="AK20" s="3"/>
      <c r="AM20" s="10" t="s">
        <v>25</v>
      </c>
      <c r="AO20" s="47" t="s">
        <v>23</v>
      </c>
      <c r="AQ20" s="45" t="s">
        <v>17</v>
      </c>
      <c r="AS20" s="14" t="s">
        <v>32</v>
      </c>
      <c r="AT20" s="15"/>
    </row>
    <row r="21" spans="7:46" ht="12.75">
      <c r="G21" s="3" t="s">
        <v>45</v>
      </c>
      <c r="H21" s="3"/>
      <c r="J21" t="s">
        <v>53</v>
      </c>
      <c r="L21" t="s">
        <v>48</v>
      </c>
      <c r="N21" s="1" t="s">
        <v>55</v>
      </c>
      <c r="O21" s="1"/>
      <c r="P21" s="1"/>
      <c r="Q21" s="9" t="s">
        <v>20</v>
      </c>
      <c r="R21" s="1"/>
      <c r="S21" s="1"/>
      <c r="T21" s="9" t="s">
        <v>44</v>
      </c>
      <c r="U21" s="1"/>
      <c r="V21" s="1"/>
      <c r="W21" s="47" t="s">
        <v>12</v>
      </c>
      <c r="X21" s="1"/>
      <c r="Y21" s="1" t="s">
        <v>42</v>
      </c>
      <c r="Z21" s="1"/>
      <c r="AA21" s="9" t="s">
        <v>15</v>
      </c>
      <c r="AB21" s="1"/>
      <c r="AD21" s="7" t="s">
        <v>36</v>
      </c>
      <c r="AF21" t="s">
        <v>63</v>
      </c>
      <c r="AH21" t="s">
        <v>38</v>
      </c>
      <c r="AJ21" t="s">
        <v>40</v>
      </c>
      <c r="AM21" s="10" t="s">
        <v>26</v>
      </c>
      <c r="AO21" s="51" t="s">
        <v>52</v>
      </c>
      <c r="AP21" s="7"/>
      <c r="AQ21" t="s">
        <v>24</v>
      </c>
      <c r="AS21" s="16" t="s">
        <v>28</v>
      </c>
      <c r="AT21" s="17"/>
    </row>
    <row r="22" spans="2:46" ht="15.75">
      <c r="B22" s="42" t="s">
        <v>64</v>
      </c>
      <c r="C22" s="42" t="s">
        <v>65</v>
      </c>
      <c r="D22" s="42" t="s">
        <v>66</v>
      </c>
      <c r="E22" s="42" t="s">
        <v>67</v>
      </c>
      <c r="F22" s="2"/>
      <c r="G22" s="2" t="s">
        <v>46</v>
      </c>
      <c r="H22" s="2" t="s">
        <v>47</v>
      </c>
      <c r="J22" s="2" t="s">
        <v>54</v>
      </c>
      <c r="L22" t="s">
        <v>49</v>
      </c>
      <c r="N22" s="2" t="s">
        <v>46</v>
      </c>
      <c r="O22" s="2" t="s">
        <v>50</v>
      </c>
      <c r="P22" s="2"/>
      <c r="Q22" s="2" t="s">
        <v>43</v>
      </c>
      <c r="R22" s="2" t="s">
        <v>46</v>
      </c>
      <c r="S22" s="2"/>
      <c r="T22" s="2" t="s">
        <v>43</v>
      </c>
      <c r="U22" s="2" t="s">
        <v>46</v>
      </c>
      <c r="V22" s="2"/>
      <c r="W22" s="48" t="s">
        <v>13</v>
      </c>
      <c r="X22" s="2"/>
      <c r="Y22" s="1" t="s">
        <v>14</v>
      </c>
      <c r="Z22" s="2"/>
      <c r="AA22" s="2" t="s">
        <v>51</v>
      </c>
      <c r="AB22" s="2" t="s">
        <v>47</v>
      </c>
      <c r="AD22" s="2" t="s">
        <v>33</v>
      </c>
      <c r="AE22" s="2" t="s">
        <v>51</v>
      </c>
      <c r="AF22" s="2" t="s">
        <v>21</v>
      </c>
      <c r="AJ22" s="7" t="s">
        <v>41</v>
      </c>
      <c r="AM22" s="11" t="s">
        <v>27</v>
      </c>
      <c r="AO22" s="52" t="s">
        <v>22</v>
      </c>
      <c r="AP22" s="2"/>
      <c r="AQ22" s="2" t="s">
        <v>22</v>
      </c>
      <c r="AS22" s="16" t="s">
        <v>29</v>
      </c>
      <c r="AT22" s="17"/>
    </row>
    <row r="23" spans="23:46" ht="12.75">
      <c r="W23" s="47"/>
      <c r="AM23" s="6"/>
      <c r="AO23" s="47"/>
      <c r="AS23" s="18"/>
      <c r="AT23" s="17"/>
    </row>
    <row r="24" spans="2:46" ht="19.5">
      <c r="B24" s="41">
        <v>62.75</v>
      </c>
      <c r="C24" s="42">
        <v>30</v>
      </c>
      <c r="D24" s="42">
        <v>6</v>
      </c>
      <c r="E24" s="42">
        <v>30</v>
      </c>
      <c r="G24" s="34">
        <f>ATAN(E24/(B24-C24))</f>
        <v>0.7416014865535852</v>
      </c>
      <c r="H24" s="23">
        <f>G24*$B$18</f>
        <v>42.4906352601483</v>
      </c>
      <c r="I24" s="27"/>
      <c r="J24" s="22">
        <f>90-H24</f>
        <v>47.5093647398517</v>
      </c>
      <c r="K24" s="27"/>
      <c r="L24" s="21">
        <f>SQRT((B24-C24)^2+E24^2)</f>
        <v>44.41353960224292</v>
      </c>
      <c r="M24" s="27"/>
      <c r="N24" s="35">
        <f>ASIN((D24/2)/L24)</f>
        <v>0.06759844002678869</v>
      </c>
      <c r="O24" s="21">
        <f>N24*$B$18</f>
        <v>3.873105315203204</v>
      </c>
      <c r="P24" s="28"/>
      <c r="Q24" s="21">
        <f>90-O24-H24</f>
        <v>43.63625942464849</v>
      </c>
      <c r="R24" s="20">
        <f>Q24/$B$18</f>
        <v>0.7615964002145227</v>
      </c>
      <c r="S24" s="28"/>
      <c r="T24" s="21">
        <f>U24*$B$18</f>
        <v>3.873105315203204</v>
      </c>
      <c r="U24" s="36">
        <f>ATAN((D24/2)/Y24)</f>
        <v>0.06759844002678869</v>
      </c>
      <c r="V24" s="28"/>
      <c r="W24" s="49">
        <f>(D24/2)/COS(R24)</f>
        <v>4.145161950783022</v>
      </c>
      <c r="X24" s="28"/>
      <c r="Y24" s="21">
        <f>L24*COS(N24)</f>
        <v>44.31210331275192</v>
      </c>
      <c r="Z24" s="28"/>
      <c r="AA24" s="37">
        <f>AB24/$B$18</f>
        <v>0.693997960187734</v>
      </c>
      <c r="AB24" s="21">
        <f>J24-O24-T24</f>
        <v>39.76315410944529</v>
      </c>
      <c r="AC24" s="27"/>
      <c r="AD24" s="29">
        <f>90-AB24</f>
        <v>50.23684589055471</v>
      </c>
      <c r="AE24" s="38">
        <f>AD24/$B$18</f>
        <v>0.8767983666071626</v>
      </c>
      <c r="AF24" s="40">
        <f>TAN(AA24)*E24</f>
        <v>24.962390465123836</v>
      </c>
      <c r="AG24" s="27"/>
      <c r="AH24" s="30" t="e">
        <f>E24*TAN(#REF!)</f>
        <v>#REF!</v>
      </c>
      <c r="AI24" s="27"/>
      <c r="AJ24" s="31" t="e">
        <f>B24-C24-W24-AH24</f>
        <v>#REF!</v>
      </c>
      <c r="AK24" s="32"/>
      <c r="AL24" s="27"/>
      <c r="AM24" s="33" t="e">
        <f>W24+AJ24</f>
        <v>#REF!</v>
      </c>
      <c r="AN24" s="27"/>
      <c r="AO24" s="49">
        <f>(B24-C24)-AF24-W24</f>
        <v>3.6424475840931425</v>
      </c>
      <c r="AP24" s="39"/>
      <c r="AQ24" s="39">
        <f>W24+AO24</f>
        <v>7.7876095348761645</v>
      </c>
      <c r="AR24" s="27"/>
      <c r="AS24" s="53">
        <f>AQ24/D24</f>
        <v>1.2979349224793608</v>
      </c>
      <c r="AT24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VertAdjustSpreadsheetWEB</dc:title>
  <dc:subject/>
  <dc:creator>charlie belden</dc:creator>
  <cp:keywords/>
  <dc:description/>
  <cp:lastModifiedBy>charlie belden</cp:lastModifiedBy>
  <dcterms:created xsi:type="dcterms:W3CDTF">2013-06-20T06:57:27Z</dcterms:created>
  <dcterms:modified xsi:type="dcterms:W3CDTF">2013-07-06T04:53:26Z</dcterms:modified>
  <cp:category/>
  <cp:version/>
  <cp:contentType/>
  <cp:contentStatus/>
</cp:coreProperties>
</file>